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daacc76e64d54ab6/2_Betreuungsgutscheine Solothurn/Aktuelle Grundlagen zur Bearbeitung/überarbeitete Vorlagen/Definitiv/"/>
    </mc:Choice>
  </mc:AlternateContent>
  <xr:revisionPtr revIDLastSave="22" documentId="13_ncr:1_{47B5B5C3-9EA5-4518-A6A6-D3B9F97B3567}" xr6:coauthVersionLast="47" xr6:coauthVersionMax="47" xr10:uidLastSave="{6510CF47-D4FC-4AF0-82AF-07A9DC47C6BD}"/>
  <workbookProtection lockStructure="1"/>
  <bookViews>
    <workbookView xWindow="-120" yWindow="-120" windowWidth="29040" windowHeight="15840" xr2:uid="{6D2576B3-0674-4E50-BC44-6F0CAC7993CB}"/>
  </bookViews>
  <sheets>
    <sheet name="Berechnung" sheetId="1" r:id="rId1"/>
    <sheet name="Hilfstabelle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8" i="1" l="1"/>
  <c r="D15" i="1"/>
  <c r="D19" i="1"/>
  <c r="D14" i="1"/>
  <c r="C8" i="2" s="1"/>
  <c r="D8" i="2" s="1"/>
  <c r="C17" i="2" l="1"/>
  <c r="C10" i="2"/>
  <c r="D10" i="2" s="1"/>
  <c r="C4" i="2"/>
  <c r="D4" i="2" s="1"/>
  <c r="C5" i="2"/>
  <c r="D5" i="2" s="1"/>
  <c r="C7" i="2"/>
  <c r="D7" i="2" s="1"/>
  <c r="C14" i="2" s="1"/>
  <c r="C18" i="2" l="1"/>
  <c r="C20" i="2" l="1"/>
  <c r="D20" i="1" s="1"/>
  <c r="D21" i="1" s="1"/>
</calcChain>
</file>

<file path=xl/sharedStrings.xml><?xml version="1.0" encoding="utf-8"?>
<sst xmlns="http://schemas.openxmlformats.org/spreadsheetml/2006/main" count="53" uniqueCount="43">
  <si>
    <r>
      <t xml:space="preserve">Familieneinkommen
</t>
    </r>
    <r>
      <rPr>
        <sz val="9"/>
        <color theme="1"/>
        <rFont val="Arial Narrow"/>
        <family val="2"/>
      </rPr>
      <t>(gem. § 3 der Verordnung)</t>
    </r>
  </si>
  <si>
    <t>Geburtsdatum des zu betreuenden Kindes</t>
  </si>
  <si>
    <r>
      <t xml:space="preserve">Start der Betreuung
</t>
    </r>
    <r>
      <rPr>
        <sz val="9"/>
        <color theme="1"/>
        <rFont val="Arial Narrow"/>
        <family val="2"/>
      </rPr>
      <t>(Start des Gutscheins)</t>
    </r>
  </si>
  <si>
    <t>Tarif der Kita</t>
  </si>
  <si>
    <t>Tarif der Tagesfamilie</t>
  </si>
  <si>
    <t>Hier Ihre Daten eingeben</t>
  </si>
  <si>
    <t>Ihre Berechnungsgrundlagen</t>
  </si>
  <si>
    <t>Massgebendes Einkommen</t>
  </si>
  <si>
    <t>Informationen</t>
  </si>
  <si>
    <t>Bezeichnung</t>
  </si>
  <si>
    <t>Wert</t>
  </si>
  <si>
    <t>Berechnung des Gutscheins</t>
  </si>
  <si>
    <t>Betreuungsgutschein</t>
  </si>
  <si>
    <t>Restkosten</t>
  </si>
  <si>
    <t>ü 18 Mt.</t>
  </si>
  <si>
    <t>Kita</t>
  </si>
  <si>
    <t>u 18 Mt.</t>
  </si>
  <si>
    <t>TF</t>
  </si>
  <si>
    <t>Vorschule</t>
  </si>
  <si>
    <t>Minimaleinkommen</t>
  </si>
  <si>
    <t>Maximaleinkommen</t>
  </si>
  <si>
    <t>Grunddaten</t>
  </si>
  <si>
    <t>Berechnung maximaler Gutschein</t>
  </si>
  <si>
    <t>Mindestelternbeitrag</t>
  </si>
  <si>
    <t>Kind eingeschult?</t>
  </si>
  <si>
    <t>u18 ohne Deckel</t>
  </si>
  <si>
    <t>ü 18 ohne Deckel</t>
  </si>
  <si>
    <t>Vorschule ohne Deckel</t>
  </si>
  <si>
    <t>u18 mit Deckel</t>
  </si>
  <si>
    <t>ü18 mit Deckel</t>
  </si>
  <si>
    <t>Vorschule mit Deckel</t>
  </si>
  <si>
    <t>Maximaler Gutschein aufgrund der Berechnungsgrundlagen ohne Eigenleistung</t>
  </si>
  <si>
    <t xml:space="preserve">Der Betreuungsgutschein wird für Kitas pro Tag und für Tagesfamilien pro Stunde ausgewiesen. Der Betreuungsgutschein wird direkt der Institution überwiesen. </t>
  </si>
  <si>
    <t>Maximaler Gutschein aufgrund der Berechnungsgrundlagen mit Eigenleistung ohne Maximaltarif</t>
  </si>
  <si>
    <t>Effektiv maximaler Gutschein</t>
  </si>
  <si>
    <t xml:space="preserve">          Gutscheinrechner</t>
  </si>
  <si>
    <t>* der hier berechnete Gutscheinwert ist eine unverbindliche Information. Es besteht kein Anspruch auf den hier berechneten Wert. Massgebend ist die individuelle Verfügung.</t>
  </si>
  <si>
    <t>Nettoeinkommen (Ziff. 400) - Unterhaltsbeiträge (Ziff. 521) - Kinderabzug (Ziff. 630) + 5% steuerbares Vermögen (Ziff. 990)</t>
  </si>
  <si>
    <t>Wenn das Kind beim Betreuungsbeginn bereits eingeschult ist (ab Kindergarten) bitte ein "x" einfügen</t>
  </si>
  <si>
    <t xml:space="preserve">Geben Sie hier entweder den Tarif Kita (Tagestarif) oder Tagesfamilie (Stundentarif) ein, je nach Wahl der Betreuungsform </t>
  </si>
  <si>
    <t>Alter des Kindes bei Beginn Betreuung (in Monaten)</t>
  </si>
  <si>
    <t>Falls das Kind während der Betreuung älter als 18 Monate wird, kommt automatisch ab diesem Monat der Tarif für über 18 Monate zur Anwendung.</t>
  </si>
  <si>
    <t>Dieser Betrag entspricht Ihren ungefähren Restkosten, die direkt durch die Institution den Eltern verrechnet werden.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</si>
</sst>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CHF&quot;\ * #,##0.00_ ;_ &quot;CHF&quot;\ * \-#,##0.00_ ;_ &quot;CHF&quot;\ * &quot;-&quot;??_ ;_ @_ "/>
  </numFmts>
  <fonts count="8" x14ac:knownFonts="1">
    <font>
      <sz val="11"/>
      <color theme="1"/>
      <name val="Arial Narrow"/>
      <family val="2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b/>
      <sz val="18"/>
      <color theme="1"/>
      <name val="Arial Narrow"/>
      <family val="2"/>
    </font>
    <font>
      <sz val="9"/>
      <color theme="1"/>
      <name val="Arial Narrow"/>
      <family val="2"/>
    </font>
    <font>
      <i/>
      <sz val="11"/>
      <color theme="1"/>
      <name val="Arial Narrow"/>
      <family val="2"/>
    </font>
    <font>
      <sz val="11"/>
      <color theme="0" tint="-0.14999847407452621"/>
      <name val="Arial Narrow"/>
      <family val="2"/>
    </font>
    <font>
      <b/>
      <sz val="11"/>
      <color theme="0" tint="-0.1499984740745262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4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2" fillId="0" borderId="2" xfId="0" applyFont="1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2" fillId="0" borderId="4" xfId="0" applyFont="1" applyBorder="1"/>
    <xf numFmtId="0" fontId="0" fillId="0" borderId="7" xfId="0" applyBorder="1"/>
    <xf numFmtId="44" fontId="0" fillId="0" borderId="5" xfId="1" applyFont="1" applyBorder="1"/>
    <xf numFmtId="0" fontId="0" fillId="0" borderId="0" xfId="0" applyBorder="1"/>
    <xf numFmtId="0" fontId="0" fillId="0" borderId="0" xfId="0" applyFill="1" applyBorder="1"/>
    <xf numFmtId="0" fontId="0" fillId="0" borderId="8" xfId="0" applyBorder="1"/>
    <xf numFmtId="44" fontId="6" fillId="2" borderId="4" xfId="0" applyNumberFormat="1" applyFont="1" applyFill="1" applyBorder="1"/>
    <xf numFmtId="44" fontId="6" fillId="2" borderId="4" xfId="1" applyFont="1" applyFill="1" applyBorder="1"/>
    <xf numFmtId="0" fontId="0" fillId="0" borderId="9" xfId="0" applyBorder="1"/>
    <xf numFmtId="0" fontId="2" fillId="0" borderId="10" xfId="0" applyFont="1" applyBorder="1"/>
    <xf numFmtId="44" fontId="0" fillId="0" borderId="11" xfId="1" applyFont="1" applyBorder="1"/>
    <xf numFmtId="0" fontId="7" fillId="0" borderId="2" xfId="0" applyFont="1" applyBorder="1"/>
    <xf numFmtId="0" fontId="6" fillId="0" borderId="8" xfId="0" applyFont="1" applyBorder="1"/>
    <xf numFmtId="0" fontId="6" fillId="0" borderId="3" xfId="0" applyFont="1" applyBorder="1"/>
    <xf numFmtId="0" fontId="6" fillId="0" borderId="4" xfId="0" applyFont="1" applyBorder="1"/>
    <xf numFmtId="0" fontId="6" fillId="0" borderId="0" xfId="0" applyFont="1" applyBorder="1"/>
    <xf numFmtId="0" fontId="6" fillId="0" borderId="5" xfId="0" applyFont="1" applyBorder="1"/>
    <xf numFmtId="0" fontId="7" fillId="0" borderId="4" xfId="0" applyFont="1" applyBorder="1"/>
    <xf numFmtId="0" fontId="7" fillId="0" borderId="0" xfId="0" applyFont="1" applyBorder="1"/>
    <xf numFmtId="44" fontId="6" fillId="0" borderId="0" xfId="1" applyFont="1" applyBorder="1"/>
    <xf numFmtId="44" fontId="6" fillId="0" borderId="4" xfId="1" applyFont="1" applyBorder="1"/>
    <xf numFmtId="0" fontId="6" fillId="0" borderId="9" xfId="0" applyFont="1" applyBorder="1"/>
    <xf numFmtId="0" fontId="6" fillId="0" borderId="7" xfId="0" applyFont="1" applyBorder="1"/>
    <xf numFmtId="0" fontId="0" fillId="0" borderId="8" xfId="0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/>
    <xf numFmtId="0" fontId="2" fillId="0" borderId="12" xfId="0" applyFont="1" applyBorder="1"/>
    <xf numFmtId="0" fontId="0" fillId="0" borderId="13" xfId="0" applyBorder="1"/>
    <xf numFmtId="0" fontId="0" fillId="0" borderId="13" xfId="0" applyBorder="1" applyAlignment="1">
      <alignment horizontal="left" vertical="center"/>
    </xf>
    <xf numFmtId="0" fontId="0" fillId="0" borderId="14" xfId="0" applyBorder="1"/>
    <xf numFmtId="0" fontId="0" fillId="0" borderId="0" xfId="0" applyBorder="1" applyAlignment="1">
      <alignment vertical="center"/>
    </xf>
    <xf numFmtId="0" fontId="0" fillId="0" borderId="16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6" xfId="0" applyBorder="1" applyAlignment="1">
      <alignment horizontal="left" vertical="center"/>
    </xf>
    <xf numFmtId="44" fontId="0" fillId="0" borderId="5" xfId="1" applyFont="1" applyBorder="1" applyProtection="1">
      <protection locked="0"/>
    </xf>
    <xf numFmtId="44" fontId="0" fillId="0" borderId="4" xfId="1" applyFont="1" applyBorder="1" applyProtection="1">
      <protection locked="0"/>
    </xf>
    <xf numFmtId="44" fontId="0" fillId="0" borderId="6" xfId="1" applyFont="1" applyBorder="1" applyProtection="1">
      <protection locked="0"/>
    </xf>
    <xf numFmtId="44" fontId="0" fillId="0" borderId="1" xfId="1" applyFont="1" applyBorder="1" applyAlignment="1" applyProtection="1">
      <alignment horizontal="left" vertical="center"/>
      <protection locked="0"/>
    </xf>
    <xf numFmtId="14" fontId="0" fillId="0" borderId="1" xfId="0" applyNumberFormat="1" applyBorder="1" applyAlignment="1" applyProtection="1">
      <alignment horizontal="left" vertical="center"/>
      <protection locked="0"/>
    </xf>
    <xf numFmtId="44" fontId="2" fillId="0" borderId="20" xfId="0" applyNumberFormat="1" applyFont="1" applyBorder="1" applyAlignment="1">
      <alignment horizontal="left" vertical="center"/>
    </xf>
    <xf numFmtId="0" fontId="0" fillId="0" borderId="17" xfId="0" applyBorder="1"/>
    <xf numFmtId="0" fontId="0" fillId="0" borderId="18" xfId="0" applyBorder="1"/>
    <xf numFmtId="44" fontId="0" fillId="0" borderId="18" xfId="0" applyNumberFormat="1" applyBorder="1"/>
    <xf numFmtId="0" fontId="0" fillId="0" borderId="19" xfId="0" applyBorder="1"/>
    <xf numFmtId="44" fontId="2" fillId="0" borderId="21" xfId="0" applyNumberFormat="1" applyFont="1" applyBorder="1" applyAlignment="1">
      <alignment horizontal="left" vertical="center"/>
    </xf>
    <xf numFmtId="44" fontId="2" fillId="0" borderId="1" xfId="1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44" fontId="2" fillId="0" borderId="22" xfId="1" applyFont="1" applyBorder="1" applyAlignment="1">
      <alignment horizontal="left" vertical="center"/>
    </xf>
    <xf numFmtId="44" fontId="2" fillId="0" borderId="23" xfId="1" applyFont="1" applyBorder="1" applyAlignment="1">
      <alignment horizontal="left" vertical="center"/>
    </xf>
    <xf numFmtId="0" fontId="3" fillId="0" borderId="0" xfId="0" applyFont="1" applyAlignment="1">
      <alignment horizontal="left"/>
    </xf>
    <xf numFmtId="44" fontId="0" fillId="0" borderId="1" xfId="1" applyFont="1" applyBorder="1" applyProtection="1">
      <protection locked="0"/>
    </xf>
    <xf numFmtId="0" fontId="0" fillId="0" borderId="0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4" xfId="0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13" xfId="0" applyBorder="1" applyAlignment="1">
      <alignment horizontal="left" wrapText="1"/>
    </xf>
    <xf numFmtId="0" fontId="0" fillId="0" borderId="4" xfId="0" applyBorder="1" applyAlignment="1">
      <alignment horizontal="left" vertical="center" wrapText="1"/>
    </xf>
    <xf numFmtId="0" fontId="0" fillId="0" borderId="4" xfId="0" applyBorder="1" applyAlignment="1">
      <alignment horizontal="left" vertical="center"/>
    </xf>
    <xf numFmtId="0" fontId="0" fillId="0" borderId="6" xfId="0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</cellXfs>
  <cellStyles count="2">
    <cellStyle name="Standard" xfId="0" builtinId="0"/>
    <cellStyle name="Währung" xfId="1" builtinId="4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333374</xdr:colOff>
      <xdr:row>0</xdr:row>
      <xdr:rowOff>0</xdr:rowOff>
    </xdr:from>
    <xdr:to>
      <xdr:col>2</xdr:col>
      <xdr:colOff>371474</xdr:colOff>
      <xdr:row>1</xdr:row>
      <xdr:rowOff>114694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D65C751-8E2A-4CFC-BE41-EC166BDD930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403" t="18792" b="3355"/>
        <a:stretch/>
      </xdr:blipFill>
      <xdr:spPr>
        <a:xfrm>
          <a:off x="333374" y="0"/>
          <a:ext cx="1133475" cy="543319"/>
        </a:xfrm>
        <a:prstGeom prst="rect">
          <a:avLst/>
        </a:prstGeom>
      </xdr:spPr>
    </xdr:pic>
    <xdr:clientData/>
  </xdr:twoCellAnchor>
  <xdr:twoCellAnchor editAs="oneCell">
    <xdr:from>
      <xdr:col>5</xdr:col>
      <xdr:colOff>476250</xdr:colOff>
      <xdr:row>0</xdr:row>
      <xdr:rowOff>94874</xdr:rowOff>
    </xdr:from>
    <xdr:to>
      <xdr:col>9</xdr:col>
      <xdr:colOff>50940</xdr:colOff>
      <xdr:row>1</xdr:row>
      <xdr:rowOff>38100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90FB0154-B717-4781-9364-0F29878F326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9105" b="44691"/>
        <a:stretch/>
      </xdr:blipFill>
      <xdr:spPr>
        <a:xfrm>
          <a:off x="5819775" y="94874"/>
          <a:ext cx="2622690" cy="3718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680505-CC31-401E-B972-B6F394020ACE}">
  <dimension ref="B1:I23"/>
  <sheetViews>
    <sheetView showGridLines="0" showRowColHeaders="0" tabSelected="1" workbookViewId="0">
      <selection activeCell="D6" sqref="D6"/>
    </sheetView>
  </sheetViews>
  <sheetFormatPr baseColWidth="10" defaultRowHeight="16.5" x14ac:dyDescent="0.3"/>
  <cols>
    <col min="1" max="1" width="5" customWidth="1"/>
    <col min="3" max="3" width="12.5703125" customWidth="1"/>
    <col min="4" max="4" width="28" customWidth="1"/>
    <col min="5" max="5" width="23.140625" customWidth="1"/>
  </cols>
  <sheetData>
    <row r="1" spans="2:9" ht="33.75" customHeight="1" x14ac:dyDescent="0.35">
      <c r="C1" s="56" t="s">
        <v>35</v>
      </c>
    </row>
    <row r="2" spans="2:9" ht="9.75" customHeight="1" x14ac:dyDescent="0.3"/>
    <row r="3" spans="2:9" x14ac:dyDescent="0.3">
      <c r="B3" s="3" t="s">
        <v>5</v>
      </c>
      <c r="C3" s="12"/>
      <c r="D3" s="12"/>
      <c r="E3" s="12"/>
      <c r="F3" s="12"/>
      <c r="G3" s="12"/>
      <c r="H3" s="12"/>
      <c r="I3" s="4"/>
    </row>
    <row r="4" spans="2:9" x14ac:dyDescent="0.3">
      <c r="B4" s="62" t="s">
        <v>9</v>
      </c>
      <c r="C4" s="63"/>
      <c r="D4" s="32" t="s">
        <v>10</v>
      </c>
      <c r="E4" s="32" t="s">
        <v>8</v>
      </c>
      <c r="F4" s="10"/>
      <c r="G4" s="10"/>
      <c r="H4" s="10"/>
      <c r="I4" s="6"/>
    </row>
    <row r="5" spans="2:9" ht="38.25" customHeight="1" x14ac:dyDescent="0.3">
      <c r="B5" s="70" t="s">
        <v>0</v>
      </c>
      <c r="C5" s="58"/>
      <c r="D5" s="57"/>
      <c r="E5" s="66" t="s">
        <v>37</v>
      </c>
      <c r="F5" s="67"/>
      <c r="G5" s="67"/>
      <c r="H5" s="67"/>
      <c r="I5" s="68"/>
    </row>
    <row r="6" spans="2:9" ht="36" customHeight="1" x14ac:dyDescent="0.3">
      <c r="B6" s="70" t="s">
        <v>1</v>
      </c>
      <c r="C6" s="58"/>
      <c r="D6" s="45"/>
      <c r="E6" s="10"/>
      <c r="F6" s="10"/>
      <c r="G6" s="10"/>
      <c r="H6" s="10"/>
      <c r="I6" s="6"/>
    </row>
    <row r="7" spans="2:9" ht="33" customHeight="1" x14ac:dyDescent="0.3">
      <c r="B7" s="70" t="s">
        <v>2</v>
      </c>
      <c r="C7" s="65"/>
      <c r="D7" s="45"/>
      <c r="E7" s="10"/>
      <c r="F7" s="10"/>
      <c r="G7" s="10"/>
      <c r="H7" s="10"/>
      <c r="I7" s="6"/>
    </row>
    <row r="8" spans="2:9" ht="33" customHeight="1" x14ac:dyDescent="0.3">
      <c r="B8" s="70" t="s">
        <v>24</v>
      </c>
      <c r="C8" s="58"/>
      <c r="D8" s="45"/>
      <c r="E8" s="58" t="s">
        <v>38</v>
      </c>
      <c r="F8" s="58"/>
      <c r="G8" s="58"/>
      <c r="H8" s="58"/>
      <c r="I8" s="59"/>
    </row>
    <row r="9" spans="2:9" ht="33.75" customHeight="1" x14ac:dyDescent="0.3">
      <c r="B9" s="71" t="s">
        <v>3</v>
      </c>
      <c r="C9" s="65"/>
      <c r="D9" s="44"/>
      <c r="E9" s="58" t="s">
        <v>39</v>
      </c>
      <c r="F9" s="58"/>
      <c r="G9" s="58"/>
      <c r="H9" s="58"/>
      <c r="I9" s="59"/>
    </row>
    <row r="10" spans="2:9" ht="33.75" customHeight="1" x14ac:dyDescent="0.3">
      <c r="B10" s="40" t="s">
        <v>4</v>
      </c>
      <c r="C10" s="15"/>
      <c r="D10" s="44"/>
      <c r="E10" s="60"/>
      <c r="F10" s="60"/>
      <c r="G10" s="60"/>
      <c r="H10" s="60"/>
      <c r="I10" s="61"/>
    </row>
    <row r="11" spans="2:9" x14ac:dyDescent="0.3">
      <c r="D11" s="2"/>
    </row>
    <row r="12" spans="2:9" x14ac:dyDescent="0.3">
      <c r="B12" s="3" t="s">
        <v>6</v>
      </c>
      <c r="C12" s="12"/>
      <c r="D12" s="30"/>
      <c r="E12" s="12"/>
      <c r="F12" s="12"/>
      <c r="G12" s="12"/>
      <c r="H12" s="12"/>
      <c r="I12" s="4"/>
    </row>
    <row r="13" spans="2:9" x14ac:dyDescent="0.3">
      <c r="B13" s="62" t="s">
        <v>9</v>
      </c>
      <c r="C13" s="63"/>
      <c r="D13" s="31" t="s">
        <v>10</v>
      </c>
      <c r="E13" s="32" t="s">
        <v>8</v>
      </c>
      <c r="F13" s="10"/>
      <c r="G13" s="10"/>
      <c r="H13" s="10"/>
      <c r="I13" s="6"/>
    </row>
    <row r="14" spans="2:9" ht="33" customHeight="1" x14ac:dyDescent="0.3">
      <c r="B14" s="71" t="s">
        <v>7</v>
      </c>
      <c r="C14" s="65"/>
      <c r="D14" s="52">
        <f>D5</f>
        <v>0</v>
      </c>
      <c r="E14" s="10"/>
      <c r="F14" s="10"/>
      <c r="G14" s="10"/>
      <c r="H14" s="10"/>
      <c r="I14" s="6"/>
    </row>
    <row r="15" spans="2:9" ht="37.5" customHeight="1" x14ac:dyDescent="0.3">
      <c r="B15" s="72" t="s">
        <v>40</v>
      </c>
      <c r="C15" s="60"/>
      <c r="D15" s="53">
        <f>DATEDIF(D6,D7,"M")</f>
        <v>0</v>
      </c>
      <c r="E15" s="60" t="s">
        <v>41</v>
      </c>
      <c r="F15" s="60"/>
      <c r="G15" s="60"/>
      <c r="H15" s="60"/>
      <c r="I15" s="61"/>
    </row>
    <row r="16" spans="2:9" ht="17.25" thickBot="1" x14ac:dyDescent="0.35">
      <c r="D16" s="2"/>
    </row>
    <row r="17" spans="2:9" x14ac:dyDescent="0.3">
      <c r="B17" s="33" t="s">
        <v>11</v>
      </c>
      <c r="C17" s="34"/>
      <c r="D17" s="35"/>
      <c r="E17" s="34"/>
      <c r="F17" s="34"/>
      <c r="G17" s="34"/>
      <c r="H17" s="34"/>
      <c r="I17" s="36"/>
    </row>
    <row r="18" spans="2:9" s="1" customFormat="1" ht="36" customHeight="1" x14ac:dyDescent="0.3">
      <c r="B18" s="64" t="s">
        <v>3</v>
      </c>
      <c r="C18" s="65"/>
      <c r="D18" s="54">
        <f>$D$9</f>
        <v>0</v>
      </c>
      <c r="E18" s="37"/>
      <c r="F18" s="37"/>
      <c r="G18" s="37"/>
      <c r="H18" s="37"/>
      <c r="I18" s="38"/>
    </row>
    <row r="19" spans="2:9" s="1" customFormat="1" ht="36" customHeight="1" x14ac:dyDescent="0.3">
      <c r="B19" s="39" t="s">
        <v>4</v>
      </c>
      <c r="C19" s="37"/>
      <c r="D19" s="55">
        <f>$D$10</f>
        <v>0</v>
      </c>
      <c r="E19" s="37"/>
      <c r="F19" s="37"/>
      <c r="G19" s="37"/>
      <c r="H19" s="37"/>
      <c r="I19" s="38"/>
    </row>
    <row r="20" spans="2:9" ht="36" customHeight="1" x14ac:dyDescent="0.3">
      <c r="B20" s="64" t="s">
        <v>12</v>
      </c>
      <c r="C20" s="65"/>
      <c r="D20" s="51">
        <f>Hilfstabelle!$C$20</f>
        <v>0</v>
      </c>
      <c r="E20" s="58" t="s">
        <v>32</v>
      </c>
      <c r="F20" s="58"/>
      <c r="G20" s="58"/>
      <c r="H20" s="58"/>
      <c r="I20" s="73"/>
    </row>
    <row r="21" spans="2:9" ht="36" customHeight="1" thickBot="1" x14ac:dyDescent="0.35">
      <c r="B21" s="64" t="s">
        <v>13</v>
      </c>
      <c r="C21" s="65"/>
      <c r="D21" s="46">
        <f>$D$18+$D$19-$D$20</f>
        <v>0</v>
      </c>
      <c r="E21" s="58" t="s">
        <v>42</v>
      </c>
      <c r="F21" s="58"/>
      <c r="G21" s="58"/>
      <c r="H21" s="58"/>
      <c r="I21" s="73"/>
    </row>
    <row r="22" spans="2:9" ht="8.25" customHeight="1" thickTop="1" thickBot="1" x14ac:dyDescent="0.35">
      <c r="B22" s="47"/>
      <c r="C22" s="48"/>
      <c r="D22" s="49"/>
      <c r="E22" s="48"/>
      <c r="F22" s="48"/>
      <c r="G22" s="48"/>
      <c r="H22" s="48"/>
      <c r="I22" s="50"/>
    </row>
    <row r="23" spans="2:9" ht="33" customHeight="1" x14ac:dyDescent="0.3">
      <c r="B23" s="69" t="s">
        <v>36</v>
      </c>
      <c r="C23" s="69"/>
      <c r="D23" s="69"/>
      <c r="E23" s="69"/>
      <c r="F23" s="69"/>
      <c r="G23" s="69"/>
      <c r="H23" s="69"/>
      <c r="I23" s="69"/>
    </row>
  </sheetData>
  <sheetProtection algorithmName="SHA-512" hashValue="lSJVJkwqAjypT7p7UPRDTdDlDY8CXC37Bcz9+mh9r35kk2jjTSQOjMHJiTk2bDe5mR/UIQJxGCc7lyIz27is7w==" saltValue="lbR+VxuyoXWm80HM1H1PMA==" spinCount="100000" sheet="1" objects="1" scenarios="1" selectLockedCells="1"/>
  <mergeCells count="19">
    <mergeCell ref="E5:I5"/>
    <mergeCell ref="B23:I23"/>
    <mergeCell ref="B4:C4"/>
    <mergeCell ref="B20:C20"/>
    <mergeCell ref="B5:C5"/>
    <mergeCell ref="B6:C6"/>
    <mergeCell ref="B7:C7"/>
    <mergeCell ref="B9:C9"/>
    <mergeCell ref="B14:C14"/>
    <mergeCell ref="B15:C15"/>
    <mergeCell ref="B21:C21"/>
    <mergeCell ref="E20:I20"/>
    <mergeCell ref="E21:I21"/>
    <mergeCell ref="B8:C8"/>
    <mergeCell ref="E8:I8"/>
    <mergeCell ref="E9:I10"/>
    <mergeCell ref="E15:I15"/>
    <mergeCell ref="B13:C13"/>
    <mergeCell ref="B18:C18"/>
  </mergeCells>
  <conditionalFormatting sqref="D15">
    <cfRule type="cellIs" dxfId="0" priority="1" operator="greaterThan">
      <formula>120</formula>
    </cfRule>
  </conditionalFormatting>
  <pageMargins left="0.7" right="0.7" top="0.78740157499999996" bottom="0.78740157499999996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878E43-071B-4917-A9EB-DAB53D95EFF0}">
  <dimension ref="A1:H20"/>
  <sheetViews>
    <sheetView workbookViewId="0">
      <selection activeCell="B5" sqref="B5"/>
    </sheetView>
  </sheetViews>
  <sheetFormatPr baseColWidth="10" defaultRowHeight="16.5" x14ac:dyDescent="0.3"/>
  <cols>
    <col min="1" max="1" width="23.28515625" customWidth="1"/>
    <col min="3" max="3" width="28.140625" customWidth="1"/>
    <col min="4" max="4" width="19.28515625" bestFit="1" customWidth="1"/>
  </cols>
  <sheetData>
    <row r="1" spans="1:8" x14ac:dyDescent="0.3">
      <c r="A1" s="3" t="s">
        <v>21</v>
      </c>
      <c r="B1" s="4"/>
      <c r="C1" s="18" t="s">
        <v>22</v>
      </c>
      <c r="D1" s="19"/>
      <c r="E1" s="19"/>
      <c r="F1" s="19"/>
      <c r="G1" s="19"/>
      <c r="H1" s="20"/>
    </row>
    <row r="2" spans="1:8" x14ac:dyDescent="0.3">
      <c r="A2" s="5"/>
      <c r="B2" s="6"/>
      <c r="C2" s="21"/>
      <c r="D2" s="22"/>
      <c r="E2" s="22"/>
      <c r="F2" s="22"/>
      <c r="G2" s="22"/>
      <c r="H2" s="23"/>
    </row>
    <row r="3" spans="1:8" x14ac:dyDescent="0.3">
      <c r="A3" s="7" t="s">
        <v>16</v>
      </c>
      <c r="B3" s="9"/>
      <c r="C3" s="24" t="s">
        <v>25</v>
      </c>
      <c r="D3" s="25" t="s">
        <v>28</v>
      </c>
      <c r="E3" s="22"/>
      <c r="F3" s="22"/>
      <c r="G3" s="22"/>
      <c r="H3" s="23"/>
    </row>
    <row r="4" spans="1:8" x14ac:dyDescent="0.3">
      <c r="A4" s="5" t="s">
        <v>15</v>
      </c>
      <c r="B4" s="41">
        <v>140</v>
      </c>
      <c r="C4" s="13">
        <f>$B$4/($A$16-$A$18)*(Berechnung!$D$14-Hilfstabelle!$A$16)+Hilfstabelle!$B$4</f>
        <v>186.66666666666669</v>
      </c>
      <c r="D4" s="26">
        <f>IF(C4&gt;=B4,B4,C4)</f>
        <v>140</v>
      </c>
      <c r="E4" s="22"/>
      <c r="F4" s="22"/>
      <c r="G4" s="22"/>
      <c r="H4" s="23"/>
    </row>
    <row r="5" spans="1:8" x14ac:dyDescent="0.3">
      <c r="A5" s="5" t="s">
        <v>17</v>
      </c>
      <c r="B5" s="41">
        <v>14</v>
      </c>
      <c r="C5" s="13">
        <f>$B$5/($A$16-$A$18)*(Berechnung!$D$14-Hilfstabelle!$A$16)+Hilfstabelle!$B$5</f>
        <v>18.666666666666668</v>
      </c>
      <c r="D5" s="26">
        <f>IF(C5&gt;=B5,B5,C5)</f>
        <v>14</v>
      </c>
      <c r="E5" s="22"/>
      <c r="F5" s="22"/>
      <c r="G5" s="22"/>
      <c r="H5" s="23"/>
    </row>
    <row r="6" spans="1:8" x14ac:dyDescent="0.3">
      <c r="A6" s="7" t="s">
        <v>14</v>
      </c>
      <c r="B6" s="9"/>
      <c r="C6" s="24" t="s">
        <v>26</v>
      </c>
      <c r="D6" s="25" t="s">
        <v>29</v>
      </c>
      <c r="E6" s="22"/>
      <c r="F6" s="22"/>
      <c r="G6" s="22"/>
      <c r="H6" s="23"/>
    </row>
    <row r="7" spans="1:8" x14ac:dyDescent="0.3">
      <c r="A7" s="5" t="s">
        <v>15</v>
      </c>
      <c r="B7" s="41">
        <v>95</v>
      </c>
      <c r="C7" s="13">
        <f>$B$7/($A$16-$A$18)*(Berechnung!$D$14-Hilfstabelle!$A$16)+Hilfstabelle!$B$7</f>
        <v>126.66666666666666</v>
      </c>
      <c r="D7" s="26">
        <f>IF(C7&gt;=B7,B7,C7)</f>
        <v>95</v>
      </c>
      <c r="E7" s="22"/>
      <c r="F7" s="22"/>
      <c r="G7" s="22"/>
      <c r="H7" s="23"/>
    </row>
    <row r="8" spans="1:8" x14ac:dyDescent="0.3">
      <c r="A8" s="5" t="s">
        <v>17</v>
      </c>
      <c r="B8" s="41">
        <v>9.5</v>
      </c>
      <c r="C8" s="13">
        <f>$B$8/($A$16-$A$18)*(Berechnung!$D$14-Hilfstabelle!$A$16)+Hilfstabelle!$B$8</f>
        <v>12.666666666666666</v>
      </c>
      <c r="D8" s="26">
        <f>IF(C8&gt;=B8,B8,C8)</f>
        <v>9.5</v>
      </c>
      <c r="E8" s="22"/>
      <c r="F8" s="22"/>
      <c r="G8" s="22"/>
      <c r="H8" s="23"/>
    </row>
    <row r="9" spans="1:8" x14ac:dyDescent="0.3">
      <c r="A9" s="7" t="s">
        <v>18</v>
      </c>
      <c r="B9" s="9"/>
      <c r="C9" s="24" t="s">
        <v>27</v>
      </c>
      <c r="D9" s="25" t="s">
        <v>30</v>
      </c>
      <c r="E9" s="22"/>
      <c r="F9" s="22"/>
      <c r="G9" s="22"/>
      <c r="H9" s="23"/>
    </row>
    <row r="10" spans="1:8" x14ac:dyDescent="0.3">
      <c r="A10" s="5" t="s">
        <v>17</v>
      </c>
      <c r="B10" s="41">
        <v>7</v>
      </c>
      <c r="C10" s="13">
        <f>$B$10/($A$16-$A$18)*(Berechnung!$D$14-Hilfstabelle!$A$16)+Hilfstabelle!$B$10</f>
        <v>9.3333333333333339</v>
      </c>
      <c r="D10" s="26">
        <f>IF(C10&gt;=B10,B10,C10)</f>
        <v>7</v>
      </c>
      <c r="E10" s="22"/>
      <c r="F10" s="22"/>
      <c r="G10" s="22"/>
      <c r="H10" s="23"/>
    </row>
    <row r="11" spans="1:8" x14ac:dyDescent="0.3">
      <c r="A11" s="5"/>
      <c r="B11" s="9"/>
      <c r="C11" s="21"/>
      <c r="D11" s="22"/>
      <c r="E11" s="22"/>
      <c r="F11" s="22"/>
      <c r="G11" s="22"/>
      <c r="H11" s="23"/>
    </row>
    <row r="12" spans="1:8" x14ac:dyDescent="0.3">
      <c r="A12" s="7" t="s">
        <v>23</v>
      </c>
      <c r="B12" s="9"/>
      <c r="C12" s="21"/>
      <c r="D12" s="22"/>
      <c r="E12" s="22"/>
      <c r="F12" s="22"/>
      <c r="G12" s="22"/>
      <c r="H12" s="23"/>
    </row>
    <row r="13" spans="1:8" x14ac:dyDescent="0.3">
      <c r="A13" s="11" t="s">
        <v>15</v>
      </c>
      <c r="B13" s="41">
        <v>30</v>
      </c>
      <c r="C13" s="24" t="s">
        <v>31</v>
      </c>
      <c r="D13" s="22"/>
      <c r="E13" s="22"/>
      <c r="F13" s="22"/>
      <c r="G13" s="22"/>
      <c r="H13" s="23"/>
    </row>
    <row r="14" spans="1:8" x14ac:dyDescent="0.3">
      <c r="A14" s="11" t="s">
        <v>17</v>
      </c>
      <c r="B14" s="41">
        <v>3</v>
      </c>
      <c r="C14" s="27">
        <f>IF(AND(Berechnung!D9&gt;0,Berechnung!D10&gt;0),"Zwei Tarife eingegeben!",IF(AND(Berechnung!D8="x",Berechnung!D10&gt;0),Hilfstabelle!D10,IF(AND(Berechnung!D8="x",Berechnung!D9&gt;0),0,IF(AND(Berechnung!D9&gt;0,Berechnung!D15&lt;18),Hilfstabelle!D4,IF(AND(Berechnung!D9&gt;0,Berechnung!D15&gt;=18),Hilfstabelle!D7,IF(AND(Berechnung!D10&gt;0,Berechnung!D15&lt;18),Hilfstabelle!D5,IF(AND(Berechnung!D10&gt;0,Berechnung!D15&gt;=18),Hilfstabelle!D8,0)))))))</f>
        <v>0</v>
      </c>
      <c r="D14" s="22"/>
      <c r="E14" s="22"/>
      <c r="F14" s="22"/>
      <c r="G14" s="22"/>
      <c r="H14" s="23"/>
    </row>
    <row r="15" spans="1:8" x14ac:dyDescent="0.3">
      <c r="A15" s="7" t="s">
        <v>19</v>
      </c>
      <c r="B15" s="6"/>
      <c r="C15" s="21"/>
      <c r="D15" s="22"/>
      <c r="E15" s="22"/>
      <c r="F15" s="22"/>
      <c r="G15" s="22"/>
      <c r="H15" s="23"/>
    </row>
    <row r="16" spans="1:8" x14ac:dyDescent="0.3">
      <c r="A16" s="42">
        <v>40000</v>
      </c>
      <c r="B16" s="6"/>
      <c r="C16" s="24" t="s">
        <v>33</v>
      </c>
      <c r="D16" s="22"/>
      <c r="E16" s="22"/>
      <c r="F16" s="22"/>
      <c r="G16" s="22"/>
      <c r="H16" s="23"/>
    </row>
    <row r="17" spans="1:8" x14ac:dyDescent="0.3">
      <c r="A17" s="7" t="s">
        <v>20</v>
      </c>
      <c r="B17" s="6"/>
      <c r="C17" s="14">
        <f>IF(Berechnung!$D$18&gt;0,Berechnung!$D$18-Hilfstabelle!$B$13,Berechnung!$D$19-Hilfstabelle!$B$14)</f>
        <v>-3</v>
      </c>
      <c r="D17" s="22"/>
      <c r="E17" s="22"/>
      <c r="F17" s="22"/>
      <c r="G17" s="22"/>
      <c r="H17" s="23"/>
    </row>
    <row r="18" spans="1:8" ht="17.25" thickBot="1" x14ac:dyDescent="0.35">
      <c r="A18" s="43">
        <v>160000</v>
      </c>
      <c r="B18" s="8"/>
      <c r="C18" s="21">
        <f>IF(C17&gt;C14,C14,C17)</f>
        <v>-3</v>
      </c>
      <c r="D18" s="28"/>
      <c r="E18" s="28"/>
      <c r="F18" s="28"/>
      <c r="G18" s="28"/>
      <c r="H18" s="29"/>
    </row>
    <row r="19" spans="1:8" x14ac:dyDescent="0.3">
      <c r="C19" s="16" t="s">
        <v>34</v>
      </c>
    </row>
    <row r="20" spans="1:8" ht="17.25" thickBot="1" x14ac:dyDescent="0.35">
      <c r="C20" s="17">
        <f>IF(C14="Zwei Tarife eingegeben!",C14,IF(C18&lt;0,0,C18))</f>
        <v>0</v>
      </c>
    </row>
  </sheetData>
  <sheetProtection sheet="1" objects="1" scenarios="1" selectLockedCells="1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Berechnung</vt:lpstr>
      <vt:lpstr>Hilfstabelle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Lars Hummel</dc:creator>
  <cp:lastModifiedBy>Lars Hummel</cp:lastModifiedBy>
  <dcterms:created xsi:type="dcterms:W3CDTF">2022-01-27T10:31:59Z</dcterms:created>
  <dcterms:modified xsi:type="dcterms:W3CDTF">2022-03-17T08:38:56Z</dcterms:modified>
</cp:coreProperties>
</file>